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6" i="1" l="1"/>
  <c r="I166" i="1"/>
  <c r="H166" i="1"/>
  <c r="G166" i="1"/>
  <c r="F166" i="1"/>
  <c r="J145" i="1"/>
  <c r="I145" i="1"/>
  <c r="H145" i="1"/>
  <c r="G145" i="1"/>
  <c r="F145" i="1"/>
  <c r="J126" i="1"/>
  <c r="I126" i="1"/>
  <c r="H126" i="1"/>
  <c r="G126" i="1"/>
  <c r="F126" i="1"/>
  <c r="J86" i="1"/>
  <c r="I86" i="1"/>
  <c r="H86" i="1"/>
  <c r="G86" i="1"/>
  <c r="F86" i="1"/>
  <c r="J66" i="1"/>
  <c r="I66" i="1"/>
  <c r="H66" i="1"/>
  <c r="F66" i="1"/>
  <c r="J25" i="1"/>
  <c r="I25" i="1"/>
  <c r="H25" i="1"/>
  <c r="F25" i="1"/>
  <c r="A115" i="1" l="1"/>
  <c r="B204" i="1"/>
  <c r="A204" i="1"/>
  <c r="J203" i="1"/>
  <c r="I203" i="1"/>
  <c r="H203" i="1"/>
  <c r="G203" i="1"/>
  <c r="F203" i="1"/>
  <c r="B194" i="1"/>
  <c r="A194" i="1"/>
  <c r="J193" i="1"/>
  <c r="J204" i="1" s="1"/>
  <c r="I193" i="1"/>
  <c r="H193" i="1"/>
  <c r="H204" i="1" s="1"/>
  <c r="G193" i="1"/>
  <c r="G204" i="1" s="1"/>
  <c r="F193" i="1"/>
  <c r="B184" i="1"/>
  <c r="A184" i="1"/>
  <c r="J183" i="1"/>
  <c r="I183" i="1"/>
  <c r="H183" i="1"/>
  <c r="G183" i="1"/>
  <c r="F183" i="1"/>
  <c r="B174" i="1"/>
  <c r="A174" i="1"/>
  <c r="J173" i="1"/>
  <c r="J184" i="1" s="1"/>
  <c r="I173" i="1"/>
  <c r="I184" i="1" s="1"/>
  <c r="H173" i="1"/>
  <c r="H184" i="1" s="1"/>
  <c r="G173" i="1"/>
  <c r="G184" i="1" s="1"/>
  <c r="F173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I165" i="1" s="1"/>
  <c r="H154" i="1"/>
  <c r="H165" i="1" s="1"/>
  <c r="G154" i="1"/>
  <c r="G165" i="1" s="1"/>
  <c r="F154" i="1"/>
  <c r="B144" i="1"/>
  <c r="A144" i="1"/>
  <c r="J143" i="1"/>
  <c r="I143" i="1"/>
  <c r="H143" i="1"/>
  <c r="G143" i="1"/>
  <c r="F143" i="1"/>
  <c r="B134" i="1"/>
  <c r="A134" i="1"/>
  <c r="J133" i="1"/>
  <c r="J144" i="1" s="1"/>
  <c r="I133" i="1"/>
  <c r="I144" i="1" s="1"/>
  <c r="H133" i="1"/>
  <c r="H144" i="1" s="1"/>
  <c r="G133" i="1"/>
  <c r="G144" i="1" s="1"/>
  <c r="F133" i="1"/>
  <c r="B125" i="1"/>
  <c r="A125" i="1"/>
  <c r="J124" i="1"/>
  <c r="I124" i="1"/>
  <c r="H124" i="1"/>
  <c r="G124" i="1"/>
  <c r="F124" i="1"/>
  <c r="B115" i="1"/>
  <c r="J114" i="1"/>
  <c r="J125" i="1" s="1"/>
  <c r="I114" i="1"/>
  <c r="I125" i="1" s="1"/>
  <c r="H114" i="1"/>
  <c r="H125" i="1" s="1"/>
  <c r="G114" i="1"/>
  <c r="G125" i="1" s="1"/>
  <c r="F114" i="1"/>
  <c r="B106" i="1"/>
  <c r="A106" i="1"/>
  <c r="J105" i="1"/>
  <c r="I105" i="1"/>
  <c r="H105" i="1"/>
  <c r="G105" i="1"/>
  <c r="F105" i="1"/>
  <c r="B96" i="1"/>
  <c r="A96" i="1"/>
  <c r="J95" i="1"/>
  <c r="J106" i="1" s="1"/>
  <c r="I95" i="1"/>
  <c r="I106" i="1" s="1"/>
  <c r="H95" i="1"/>
  <c r="H106" i="1" s="1"/>
  <c r="G95" i="1"/>
  <c r="G106" i="1" s="1"/>
  <c r="F106" i="1"/>
  <c r="B85" i="1"/>
  <c r="A85" i="1"/>
  <c r="J84" i="1"/>
  <c r="I84" i="1"/>
  <c r="H84" i="1"/>
  <c r="G84" i="1"/>
  <c r="F84" i="1"/>
  <c r="B75" i="1"/>
  <c r="A75" i="1"/>
  <c r="J74" i="1"/>
  <c r="J85" i="1" s="1"/>
  <c r="I74" i="1"/>
  <c r="H74" i="1"/>
  <c r="G74" i="1"/>
  <c r="F74" i="1"/>
  <c r="F85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H65" i="1" s="1"/>
  <c r="F65" i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B14" i="1"/>
  <c r="A14" i="1"/>
  <c r="G23" i="1"/>
  <c r="H23" i="1"/>
  <c r="I23" i="1"/>
  <c r="J23" i="1"/>
  <c r="F23" i="1"/>
  <c r="I204" i="1" l="1"/>
  <c r="H85" i="1"/>
  <c r="I85" i="1"/>
  <c r="G85" i="1"/>
  <c r="G65" i="1"/>
  <c r="F125" i="1"/>
  <c r="F144" i="1"/>
  <c r="F165" i="1"/>
  <c r="F184" i="1"/>
  <c r="F204" i="1"/>
  <c r="I24" i="1"/>
  <c r="I205" i="1" s="1"/>
  <c r="F24" i="1"/>
  <c r="J24" i="1"/>
  <c r="J205" i="1" s="1"/>
  <c r="H24" i="1"/>
  <c r="H205" i="1" s="1"/>
  <c r="G24" i="1"/>
  <c r="F205" i="1" l="1"/>
  <c r="G205" i="1"/>
</calcChain>
</file>

<file path=xl/sharedStrings.xml><?xml version="1.0" encoding="utf-8"?>
<sst xmlns="http://schemas.openxmlformats.org/spreadsheetml/2006/main" count="311" uniqueCount="89">
  <si>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</si>
  <si>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</si>
  <si>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</si>
  <si>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</si>
  <si>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</si>
  <si>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</si>
  <si>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</si>
  <si>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</si>
  <si>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</si>
  <si>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</si>
  <si>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</si>
  <si>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</si>
  <si>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</si>
  <si>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</si>
  <si>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</si>
  <si>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</si>
  <si>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</si>
  <si>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</si>
  <si>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</si>
  <si>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</si>
  <si>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</si>
  <si>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</si>
  <si>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</si>
  <si>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</si>
  <si>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</si>
  <si>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</si>
  <si>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</si>
  <si>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</si>
  <si>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</si>
  <si>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</si>
  <si>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</si>
  <si>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</si>
  <si>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</si>
  <si>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</si>
  <si>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</si>
  <si>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 твердых сортов в нарезке</t>
  </si>
  <si>
    <t>54-1з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</si>
  <si>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</si>
  <si>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</si>
  <si>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</si>
  <si>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</si>
  <si>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</si>
  <si>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</si>
  <si>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</si>
  <si>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</si>
  <si>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</si>
  <si>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</si>
  <si>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</si>
  <si>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</si>
  <si>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</si>
  <si>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</si>
  <si>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</si>
  <si>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</si>
  <si>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</si>
  <si>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</si>
  <si>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</si>
  <si>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</si>
  <si>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Салат из белокочанной капусты</t>
  </si>
  <si>
    <t>54-7з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</si>
  <si>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</si>
  <si>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</si>
  <si>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</si>
  <si>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54-1хн</t>
  </si>
  <si>
    <t>Салат из моркови и яблок</t>
  </si>
  <si>
    <t>54-11з</t>
  </si>
  <si>
    <t>Картофельное пюре, Шницель из говядины</t>
  </si>
  <si>
    <t>54-11г, 54-7м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</si>
  <si>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</si>
  <si>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</si>
  <si>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</si>
  <si>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</si>
  <si>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</si>
  <si>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</si>
  <si>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</si>
  <si>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</si>
  <si>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</si>
  <si>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Витаминный напиток "Витошка"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</si>
  <si>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</si>
  <si>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</si>
  <si>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</si>
  <si>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</si>
  <si>
    <t>Кофейный напиток с молоком</t>
  </si>
  <si>
    <t>54-23гн</t>
  </si>
  <si>
    <t>Терентьева Е.В.</t>
  </si>
  <si>
    <t>Каша жидкая молочная гречневая</t>
  </si>
  <si>
    <t>54-20к</t>
  </si>
  <si>
    <t>Апельсин</t>
  </si>
  <si>
    <t>и.о.директора  школы</t>
  </si>
  <si>
    <t>МБОУ "Херсоновская ООШ"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</si>
</sst>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88</v>
      </c>
      <c r="D1" s="52"/>
      <c r="E1" s="52"/>
      <c r="F1" s="13" t="s">
        <v>16</v>
      </c>
      <c r="G1" s="2" t="s">
        <v>17</v>
      </c>
      <c r="H1" s="53" t="s">
        <v>87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45533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84</v>
      </c>
      <c r="F6" s="41">
        <v>200</v>
      </c>
      <c r="G6" s="41">
        <v>7.1</v>
      </c>
      <c r="H6" s="41">
        <v>5.8</v>
      </c>
      <c r="I6" s="41">
        <v>26.7</v>
      </c>
      <c r="J6" s="41">
        <v>187.3</v>
      </c>
      <c r="K6" s="42" t="s">
        <v>85</v>
      </c>
    </row>
    <row r="7" spans="1:11" ht="14.4" x14ac:dyDescent="0.3">
      <c r="A7" s="24"/>
      <c r="B7" s="16"/>
      <c r="C7" s="11"/>
      <c r="D7" s="6"/>
      <c r="E7" s="43" t="s">
        <v>35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36</v>
      </c>
    </row>
    <row r="8" spans="1:11" ht="14.4" x14ac:dyDescent="0.3">
      <c r="A8" s="24"/>
      <c r="B8" s="16"/>
      <c r="C8" s="11"/>
      <c r="D8" s="7" t="s">
        <v>22</v>
      </c>
      <c r="E8" s="43" t="s">
        <v>76</v>
      </c>
      <c r="F8" s="44">
        <v>200</v>
      </c>
      <c r="G8" s="44">
        <v>0</v>
      </c>
      <c r="H8" s="44">
        <v>0</v>
      </c>
      <c r="I8" s="44">
        <v>17.7</v>
      </c>
      <c r="J8" s="44">
        <v>70.599999999999994</v>
      </c>
      <c r="K8" s="45">
        <v>20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 t="s">
        <v>40</v>
      </c>
    </row>
    <row r="10" spans="1:11" ht="14.4" x14ac:dyDescent="0.3">
      <c r="A10" s="24"/>
      <c r="B10" s="16"/>
      <c r="C10" s="11"/>
      <c r="D10" s="7" t="s">
        <v>23</v>
      </c>
      <c r="E10" s="43" t="s">
        <v>41</v>
      </c>
      <c r="F10" s="44">
        <v>40</v>
      </c>
      <c r="G10" s="44">
        <v>3</v>
      </c>
      <c r="H10" s="44">
        <v>2.6</v>
      </c>
      <c r="I10" s="44">
        <v>0.5</v>
      </c>
      <c r="J10" s="44">
        <v>15.8</v>
      </c>
      <c r="K10" s="45" t="s">
        <v>40</v>
      </c>
    </row>
    <row r="11" spans="1:11" ht="14.4" x14ac:dyDescent="0.3">
      <c r="A11" s="24"/>
      <c r="B11" s="16"/>
      <c r="C11" s="11"/>
      <c r="D11" s="7" t="s">
        <v>24</v>
      </c>
      <c r="E11" s="43" t="s">
        <v>86</v>
      </c>
      <c r="F11" s="44">
        <v>200</v>
      </c>
      <c r="G11" s="44">
        <v>1.8</v>
      </c>
      <c r="H11" s="44">
        <v>0.4</v>
      </c>
      <c r="I11" s="44">
        <v>16.2</v>
      </c>
      <c r="J11" s="44">
        <v>75.599999999999994</v>
      </c>
      <c r="K11" s="45" t="s">
        <v>40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v>700</v>
      </c>
      <c r="G13" s="20">
        <v>18.399999999999999</v>
      </c>
      <c r="H13" s="20">
        <v>11.5</v>
      </c>
      <c r="I13" s="20">
        <v>98.5</v>
      </c>
      <c r="J13" s="20">
        <v>570.9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700</v>
      </c>
      <c r="G24" s="33">
        <f t="shared" ref="G24:J24" si="1">G13+G23</f>
        <v>18.399999999999999</v>
      </c>
      <c r="H24" s="33">
        <f t="shared" si="1"/>
        <v>11.5</v>
      </c>
      <c r="I24" s="33">
        <f t="shared" si="1"/>
        <v>98.5</v>
      </c>
      <c r="J24" s="33">
        <f t="shared" si="1"/>
        <v>570.9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f>150+90</f>
        <v>240</v>
      </c>
      <c r="G25" s="41">
        <v>20.3</v>
      </c>
      <c r="H25" s="41">
        <f>5.3+3.9</f>
        <v>9.1999999999999993</v>
      </c>
      <c r="I25" s="41">
        <f>19.8+12</f>
        <v>31.8</v>
      </c>
      <c r="J25" s="41">
        <f>139.4+151.8</f>
        <v>291.20000000000005</v>
      </c>
      <c r="K25" s="42" t="s">
        <v>44</v>
      </c>
    </row>
    <row r="26" spans="1:11" ht="14.4" x14ac:dyDescent="0.3">
      <c r="A26" s="15"/>
      <c r="B26" s="16"/>
      <c r="C26" s="11"/>
      <c r="D26" s="8" t="s">
        <v>47</v>
      </c>
      <c r="E26" s="48" t="s">
        <v>48</v>
      </c>
      <c r="F26" s="49">
        <v>30</v>
      </c>
      <c r="G26" s="49">
        <v>1</v>
      </c>
      <c r="H26" s="49">
        <v>0.7</v>
      </c>
      <c r="I26" s="49">
        <v>2.7</v>
      </c>
      <c r="J26" s="49">
        <v>21.2</v>
      </c>
      <c r="K26" s="50" t="s">
        <v>49</v>
      </c>
    </row>
    <row r="27" spans="1:11" ht="14.4" x14ac:dyDescent="0.3">
      <c r="A27" s="15"/>
      <c r="B27" s="16"/>
      <c r="C27" s="11"/>
      <c r="D27" s="6" t="s">
        <v>26</v>
      </c>
      <c r="E27" s="43" t="s">
        <v>45</v>
      </c>
      <c r="F27" s="44">
        <v>80</v>
      </c>
      <c r="G27" s="44">
        <v>1.1000000000000001</v>
      </c>
      <c r="H27" s="44">
        <v>3.6</v>
      </c>
      <c r="I27" s="44">
        <v>6.1</v>
      </c>
      <c r="J27" s="44">
        <v>60.9</v>
      </c>
      <c r="K27" s="45" t="s">
        <v>46</v>
      </c>
    </row>
    <row r="28" spans="1:11" ht="14.4" x14ac:dyDescent="0.3">
      <c r="A28" s="15"/>
      <c r="B28" s="16"/>
      <c r="C28" s="11"/>
      <c r="D28" s="7" t="s">
        <v>22</v>
      </c>
      <c r="E28" s="43" t="s">
        <v>50</v>
      </c>
      <c r="F28" s="44">
        <v>200</v>
      </c>
      <c r="G28" s="44">
        <v>0.2</v>
      </c>
      <c r="H28" s="44">
        <v>0.1</v>
      </c>
      <c r="I28" s="44">
        <v>6.6</v>
      </c>
      <c r="J28" s="44">
        <v>27.9</v>
      </c>
      <c r="K28" s="45" t="s">
        <v>51</v>
      </c>
    </row>
    <row r="29" spans="1:11" ht="14.4" x14ac:dyDescent="0.3">
      <c r="A29" s="15"/>
      <c r="B29" s="16"/>
      <c r="C29" s="11"/>
      <c r="D29" s="7" t="s">
        <v>23</v>
      </c>
      <c r="E29" s="43" t="s">
        <v>39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40</v>
      </c>
    </row>
    <row r="30" spans="1:11" ht="14.4" x14ac:dyDescent="0.3">
      <c r="A30" s="15"/>
      <c r="B30" s="16"/>
      <c r="C30" s="11"/>
      <c r="D30" s="7" t="s">
        <v>23</v>
      </c>
      <c r="E30" s="43" t="s">
        <v>41</v>
      </c>
      <c r="F30" s="44">
        <v>30</v>
      </c>
      <c r="G30" s="44">
        <v>2</v>
      </c>
      <c r="H30" s="44">
        <v>0.4</v>
      </c>
      <c r="I30" s="44">
        <v>11.9</v>
      </c>
      <c r="J30" s="44">
        <v>58.7</v>
      </c>
      <c r="K30" s="45" t="s">
        <v>40</v>
      </c>
    </row>
    <row r="31" spans="1:11" ht="14.4" x14ac:dyDescent="0.3">
      <c r="A31" s="15"/>
      <c r="B31" s="16"/>
      <c r="C31" s="11"/>
      <c r="D31" s="7" t="s">
        <v>24</v>
      </c>
      <c r="E31" s="43" t="s">
        <v>73</v>
      </c>
      <c r="F31" s="44">
        <v>100</v>
      </c>
      <c r="G31" s="44">
        <v>1.5</v>
      </c>
      <c r="H31" s="44">
        <v>0.5</v>
      </c>
      <c r="I31" s="44">
        <v>21</v>
      </c>
      <c r="J31" s="44">
        <v>94.5</v>
      </c>
      <c r="K31" s="45"/>
    </row>
    <row r="32" spans="1:11" ht="14.4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7"/>
      <c r="B34" s="18"/>
      <c r="C34" s="8"/>
      <c r="D34" s="19" t="s">
        <v>33</v>
      </c>
      <c r="E34" s="9"/>
      <c r="F34" s="20">
        <f>SUM(F25:F33)</f>
        <v>710</v>
      </c>
      <c r="G34" s="20">
        <f t="shared" ref="G34" si="2">SUM(G25:G33)</f>
        <v>28.400000000000002</v>
      </c>
      <c r="H34" s="20">
        <f t="shared" ref="H34" si="3">SUM(H25:H33)</f>
        <v>14.699999999999998</v>
      </c>
      <c r="I34" s="20">
        <f t="shared" ref="I34" si="4">SUM(I25:I33)</f>
        <v>94.9</v>
      </c>
      <c r="J34" s="20">
        <f t="shared" ref="J34" si="5">SUM(J25:J33)</f>
        <v>624.70000000000005</v>
      </c>
      <c r="K34" s="26"/>
    </row>
    <row r="35" spans="1:11" ht="14.4" x14ac:dyDescent="0.3">
      <c r="A35" s="14">
        <f>A25</f>
        <v>1</v>
      </c>
      <c r="B35" s="14">
        <f>B25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6">SUM(G35:G43)</f>
        <v>0</v>
      </c>
      <c r="H44" s="20">
        <f t="shared" ref="H44" si="7">SUM(H35:H43)</f>
        <v>0</v>
      </c>
      <c r="I44" s="20">
        <f t="shared" ref="I44" si="8">SUM(I35:I43)</f>
        <v>0</v>
      </c>
      <c r="J44" s="20">
        <f t="shared" ref="J44" si="9">SUM(J35:J43)</f>
        <v>0</v>
      </c>
      <c r="K44" s="26"/>
    </row>
    <row r="45" spans="1:11" ht="15.75" customHeight="1" thickBot="1" x14ac:dyDescent="0.3">
      <c r="A45" s="34">
        <f>A25</f>
        <v>1</v>
      </c>
      <c r="B45" s="34">
        <f>B25</f>
        <v>2</v>
      </c>
      <c r="C45" s="56" t="s">
        <v>4</v>
      </c>
      <c r="D45" s="57"/>
      <c r="E45" s="32"/>
      <c r="F45" s="33">
        <f>F34+F44</f>
        <v>710</v>
      </c>
      <c r="G45" s="33">
        <f t="shared" ref="G45" si="10">G34+G44</f>
        <v>28.400000000000002</v>
      </c>
      <c r="H45" s="33">
        <f t="shared" ref="H45" si="11">H34+H44</f>
        <v>14.699999999999998</v>
      </c>
      <c r="I45" s="33">
        <f t="shared" ref="I45" si="12">I34+I44</f>
        <v>94.9</v>
      </c>
      <c r="J45" s="33">
        <f t="shared" ref="J45" si="13">J34+J44</f>
        <v>624.70000000000005</v>
      </c>
      <c r="K45" s="33"/>
    </row>
    <row r="46" spans="1:11" ht="14.4" x14ac:dyDescent="0.3">
      <c r="A46" s="21">
        <v>1</v>
      </c>
      <c r="B46" s="22">
        <v>3</v>
      </c>
      <c r="C46" s="23" t="s">
        <v>20</v>
      </c>
      <c r="D46" s="5" t="s">
        <v>21</v>
      </c>
      <c r="E46" s="40" t="s">
        <v>52</v>
      </c>
      <c r="F46" s="41">
        <v>150</v>
      </c>
      <c r="G46" s="41">
        <v>29.7</v>
      </c>
      <c r="H46" s="41">
        <v>10.7</v>
      </c>
      <c r="I46" s="41">
        <v>21.6</v>
      </c>
      <c r="J46" s="41">
        <v>301.3</v>
      </c>
      <c r="K46" s="42" t="s">
        <v>53</v>
      </c>
    </row>
    <row r="47" spans="1:11" ht="14.4" x14ac:dyDescent="0.3">
      <c r="A47" s="24"/>
      <c r="B47" s="16"/>
      <c r="C47" s="11"/>
      <c r="D47" s="6"/>
      <c r="E47" s="43" t="s">
        <v>54</v>
      </c>
      <c r="F47" s="44">
        <v>25</v>
      </c>
      <c r="G47" s="44">
        <v>0.1</v>
      </c>
      <c r="H47" s="44">
        <v>0</v>
      </c>
      <c r="I47" s="44">
        <v>18</v>
      </c>
      <c r="J47" s="44">
        <v>72.400000000000006</v>
      </c>
      <c r="K47" s="45" t="s">
        <v>40</v>
      </c>
    </row>
    <row r="48" spans="1:11" ht="14.4" x14ac:dyDescent="0.3">
      <c r="A48" s="24"/>
      <c r="B48" s="16"/>
      <c r="C48" s="11"/>
      <c r="D48" s="7" t="s">
        <v>22</v>
      </c>
      <c r="E48" s="43" t="s">
        <v>55</v>
      </c>
      <c r="F48" s="44">
        <v>200</v>
      </c>
      <c r="G48" s="44">
        <v>1.9</v>
      </c>
      <c r="H48" s="44">
        <v>1.4</v>
      </c>
      <c r="I48" s="44">
        <v>10.8</v>
      </c>
      <c r="J48" s="44">
        <v>63.7</v>
      </c>
      <c r="K48" s="45" t="s">
        <v>56</v>
      </c>
    </row>
    <row r="49" spans="1:11" ht="14.4" x14ac:dyDescent="0.3">
      <c r="A49" s="24"/>
      <c r="B49" s="16"/>
      <c r="C49" s="11"/>
      <c r="D49" s="7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40</v>
      </c>
    </row>
    <row r="50" spans="1:11" ht="14.4" x14ac:dyDescent="0.3">
      <c r="A50" s="24"/>
      <c r="B50" s="16"/>
      <c r="C50" s="11"/>
      <c r="D50" s="7" t="s">
        <v>23</v>
      </c>
      <c r="E50" s="43" t="s">
        <v>41</v>
      </c>
      <c r="F50" s="44">
        <v>30</v>
      </c>
      <c r="G50" s="44">
        <v>2</v>
      </c>
      <c r="H50" s="44">
        <v>0.4</v>
      </c>
      <c r="I50" s="44">
        <v>11.9</v>
      </c>
      <c r="J50" s="44">
        <v>58.7</v>
      </c>
      <c r="K50" s="45" t="s">
        <v>40</v>
      </c>
    </row>
    <row r="51" spans="1:11" ht="14.4" x14ac:dyDescent="0.3">
      <c r="A51" s="24"/>
      <c r="B51" s="16"/>
      <c r="C51" s="11"/>
      <c r="D51" s="7" t="s">
        <v>24</v>
      </c>
      <c r="E51" s="43" t="s">
        <v>42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40</v>
      </c>
    </row>
    <row r="52" spans="1:11" ht="14.4" x14ac:dyDescent="0.3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5"/>
      <c r="B54" s="18"/>
      <c r="C54" s="8"/>
      <c r="D54" s="19" t="s">
        <v>33</v>
      </c>
      <c r="E54" s="9"/>
      <c r="F54" s="20">
        <v>650</v>
      </c>
      <c r="G54" s="20">
        <v>67.5</v>
      </c>
      <c r="H54" s="20">
        <f t="shared" ref="H54" si="14">SUM(H46:H53)</f>
        <v>13.3</v>
      </c>
      <c r="I54" s="20">
        <f t="shared" ref="I54" si="15">SUM(I46:I53)</f>
        <v>94.2</v>
      </c>
      <c r="J54" s="20">
        <f t="shared" ref="J54" si="16">SUM(J46:J53)</f>
        <v>646.00000000000011</v>
      </c>
      <c r="K54" s="26"/>
    </row>
    <row r="55" spans="1:11" ht="14.4" x14ac:dyDescent="0.3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7">SUM(G55:G63)</f>
        <v>0</v>
      </c>
      <c r="H64" s="20">
        <f t="shared" ref="H64" si="18">SUM(H55:H63)</f>
        <v>0</v>
      </c>
      <c r="I64" s="20">
        <f t="shared" ref="I64" si="19">SUM(I55:I63)</f>
        <v>0</v>
      </c>
      <c r="J64" s="20">
        <f t="shared" ref="J64" si="20">SUM(J55:J63)</f>
        <v>0</v>
      </c>
      <c r="K64" s="26"/>
    </row>
    <row r="65" spans="1:11" ht="15.75" customHeight="1" thickBot="1" x14ac:dyDescent="0.3">
      <c r="A65" s="30">
        <f>A46</f>
        <v>1</v>
      </c>
      <c r="B65" s="31">
        <f>B46</f>
        <v>3</v>
      </c>
      <c r="C65" s="56" t="s">
        <v>4</v>
      </c>
      <c r="D65" s="57"/>
      <c r="E65" s="32"/>
      <c r="F65" s="33">
        <f>F54+F64</f>
        <v>650</v>
      </c>
      <c r="G65" s="33">
        <f t="shared" ref="G65" si="21">G54+G64</f>
        <v>67.5</v>
      </c>
      <c r="H65" s="33">
        <f t="shared" ref="H65" si="22">H54+H64</f>
        <v>13.3</v>
      </c>
      <c r="I65" s="33">
        <f t="shared" ref="I65" si="23">I54+I64</f>
        <v>94.2</v>
      </c>
      <c r="J65" s="33">
        <f t="shared" ref="J65" si="24">J54+J64</f>
        <v>646.00000000000011</v>
      </c>
      <c r="K65" s="33"/>
    </row>
    <row r="66" spans="1:11" ht="26.4" x14ac:dyDescent="0.3">
      <c r="A66" s="21">
        <v>1</v>
      </c>
      <c r="B66" s="22">
        <v>4</v>
      </c>
      <c r="C66" s="23" t="s">
        <v>20</v>
      </c>
      <c r="D66" s="5" t="s">
        <v>21</v>
      </c>
      <c r="E66" s="40" t="s">
        <v>59</v>
      </c>
      <c r="F66" s="41">
        <f>150+90</f>
        <v>240</v>
      </c>
      <c r="G66" s="41">
        <v>17.8</v>
      </c>
      <c r="H66" s="41">
        <f>4.9+6.7</f>
        <v>11.600000000000001</v>
      </c>
      <c r="I66" s="41">
        <f>32.8+5.7</f>
        <v>38.5</v>
      </c>
      <c r="J66" s="41">
        <f>196.8+132.5</f>
        <v>329.3</v>
      </c>
      <c r="K66" s="42" t="s">
        <v>60</v>
      </c>
    </row>
    <row r="67" spans="1:11" ht="14.4" x14ac:dyDescent="0.3">
      <c r="A67" s="24"/>
      <c r="B67" s="16"/>
      <c r="C67" s="11"/>
      <c r="D67" s="6" t="s">
        <v>26</v>
      </c>
      <c r="E67" s="43" t="s">
        <v>57</v>
      </c>
      <c r="F67" s="44">
        <v>80</v>
      </c>
      <c r="G67" s="44">
        <v>2</v>
      </c>
      <c r="H67" s="44">
        <v>8.1</v>
      </c>
      <c r="I67" s="44">
        <v>8.3000000000000007</v>
      </c>
      <c r="J67" s="44">
        <v>114.4</v>
      </c>
      <c r="K67" s="45" t="s">
        <v>58</v>
      </c>
    </row>
    <row r="68" spans="1:11" ht="14.4" x14ac:dyDescent="0.3">
      <c r="A68" s="24"/>
      <c r="B68" s="16"/>
      <c r="C68" s="11"/>
      <c r="D68" s="7" t="s">
        <v>22</v>
      </c>
      <c r="E68" s="43" t="s">
        <v>61</v>
      </c>
      <c r="F68" s="44">
        <v>200</v>
      </c>
      <c r="G68" s="44">
        <v>0.5</v>
      </c>
      <c r="H68" s="44">
        <v>0</v>
      </c>
      <c r="I68" s="44">
        <v>19.8</v>
      </c>
      <c r="J68" s="44">
        <v>81</v>
      </c>
      <c r="K68" s="45" t="s">
        <v>62</v>
      </c>
    </row>
    <row r="69" spans="1:11" ht="14.4" x14ac:dyDescent="0.3">
      <c r="A69" s="24"/>
      <c r="B69" s="16"/>
      <c r="C69" s="11"/>
      <c r="D69" s="7" t="s">
        <v>23</v>
      </c>
      <c r="E69" s="43" t="s">
        <v>39</v>
      </c>
      <c r="F69" s="44">
        <v>30</v>
      </c>
      <c r="G69" s="44">
        <v>2.2999999999999998</v>
      </c>
      <c r="H69" s="44">
        <v>0.2</v>
      </c>
      <c r="I69" s="44">
        <v>14.8</v>
      </c>
      <c r="J69" s="44">
        <v>70.3</v>
      </c>
      <c r="K69" s="45" t="s">
        <v>40</v>
      </c>
    </row>
    <row r="70" spans="1:11" ht="14.4" x14ac:dyDescent="0.3">
      <c r="A70" s="24"/>
      <c r="B70" s="16"/>
      <c r="C70" s="11"/>
      <c r="D70" s="7" t="s">
        <v>23</v>
      </c>
      <c r="E70" s="43" t="s">
        <v>41</v>
      </c>
      <c r="F70" s="44">
        <v>30</v>
      </c>
      <c r="G70" s="44">
        <v>2</v>
      </c>
      <c r="H70" s="44">
        <v>0.4</v>
      </c>
      <c r="I70" s="44">
        <v>11.9</v>
      </c>
      <c r="J70" s="44">
        <v>58.7</v>
      </c>
      <c r="K70" s="45" t="s">
        <v>40</v>
      </c>
    </row>
    <row r="71" spans="1:11" ht="14.4" x14ac:dyDescent="0.3">
      <c r="A71" s="24"/>
      <c r="B71" s="16"/>
      <c r="C71" s="11"/>
      <c r="D71" s="7" t="s">
        <v>24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5"/>
      <c r="B74" s="18"/>
      <c r="C74" s="8"/>
      <c r="D74" s="19" t="s">
        <v>33</v>
      </c>
      <c r="E74" s="9"/>
      <c r="F74" s="20">
        <f>SUM(F66:F73)</f>
        <v>580</v>
      </c>
      <c r="G74" s="20">
        <f t="shared" ref="G74" si="25">SUM(G66:G73)</f>
        <v>24.6</v>
      </c>
      <c r="H74" s="20">
        <f t="shared" ref="H74" si="26">SUM(H66:H73)</f>
        <v>20.3</v>
      </c>
      <c r="I74" s="20">
        <f t="shared" ref="I74" si="27">SUM(I66:I73)</f>
        <v>93.3</v>
      </c>
      <c r="J74" s="20">
        <f t="shared" ref="J74" si="28">SUM(J66:J73)</f>
        <v>653.70000000000005</v>
      </c>
      <c r="K74" s="26"/>
    </row>
    <row r="75" spans="1:11" ht="14.4" x14ac:dyDescent="0.3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29">SUM(G75:G83)</f>
        <v>0</v>
      </c>
      <c r="H84" s="20">
        <f t="shared" ref="H84" si="30">SUM(H75:H83)</f>
        <v>0</v>
      </c>
      <c r="I84" s="20">
        <f t="shared" ref="I84" si="31">SUM(I75:I83)</f>
        <v>0</v>
      </c>
      <c r="J84" s="20">
        <f t="shared" ref="J84" si="32">SUM(J75:J83)</f>
        <v>0</v>
      </c>
      <c r="K84" s="26"/>
    </row>
    <row r="85" spans="1:11" ht="15.75" customHeight="1" thickBot="1" x14ac:dyDescent="0.3">
      <c r="A85" s="30">
        <f>A66</f>
        <v>1</v>
      </c>
      <c r="B85" s="31">
        <f>B66</f>
        <v>4</v>
      </c>
      <c r="C85" s="56" t="s">
        <v>4</v>
      </c>
      <c r="D85" s="57"/>
      <c r="E85" s="32"/>
      <c r="F85" s="33">
        <f>F74+F84</f>
        <v>580</v>
      </c>
      <c r="G85" s="33">
        <f t="shared" ref="G85" si="33">G74+G84</f>
        <v>24.6</v>
      </c>
      <c r="H85" s="33">
        <f t="shared" ref="H85" si="34">H74+H84</f>
        <v>20.3</v>
      </c>
      <c r="I85" s="33">
        <f t="shared" ref="I85" si="35">I74+I84</f>
        <v>93.3</v>
      </c>
      <c r="J85" s="33">
        <f t="shared" ref="J85" si="36">J74+J84</f>
        <v>653.70000000000005</v>
      </c>
      <c r="K85" s="33"/>
    </row>
    <row r="86" spans="1:11" ht="26.4" x14ac:dyDescent="0.3">
      <c r="A86" s="21">
        <v>1</v>
      </c>
      <c r="B86" s="22">
        <v>5</v>
      </c>
      <c r="C86" s="23" t="s">
        <v>20</v>
      </c>
      <c r="D86" s="5" t="s">
        <v>21</v>
      </c>
      <c r="E86" s="40" t="s">
        <v>65</v>
      </c>
      <c r="F86" s="41">
        <f>150+90</f>
        <v>240</v>
      </c>
      <c r="G86" s="41">
        <f>3.1+16.4</f>
        <v>19.5</v>
      </c>
      <c r="H86" s="41">
        <f>5.3+15.7</f>
        <v>21</v>
      </c>
      <c r="I86" s="41">
        <f>19.8+14.8</f>
        <v>34.6</v>
      </c>
      <c r="J86" s="41">
        <f>139.4+265.7</f>
        <v>405.1</v>
      </c>
      <c r="K86" s="42" t="s">
        <v>66</v>
      </c>
    </row>
    <row r="87" spans="1:11" ht="14.4" x14ac:dyDescent="0.3">
      <c r="A87" s="24"/>
      <c r="B87" s="16"/>
      <c r="C87" s="11"/>
      <c r="D87" s="8" t="s">
        <v>47</v>
      </c>
      <c r="E87" s="48"/>
      <c r="F87" s="49"/>
      <c r="G87" s="49"/>
      <c r="H87" s="49"/>
      <c r="I87" s="49"/>
      <c r="J87" s="49"/>
      <c r="K87" s="50"/>
    </row>
    <row r="88" spans="1:11" ht="14.4" x14ac:dyDescent="0.3">
      <c r="A88" s="24"/>
      <c r="B88" s="16"/>
      <c r="C88" s="11"/>
      <c r="D88" s="6" t="s">
        <v>26</v>
      </c>
      <c r="E88" s="43" t="s">
        <v>63</v>
      </c>
      <c r="F88" s="44">
        <v>80</v>
      </c>
      <c r="G88" s="44">
        <v>0.7</v>
      </c>
      <c r="H88" s="44">
        <v>8.1</v>
      </c>
      <c r="I88" s="44">
        <v>5.7</v>
      </c>
      <c r="J88" s="44">
        <v>99</v>
      </c>
      <c r="K88" s="45" t="s">
        <v>64</v>
      </c>
    </row>
    <row r="89" spans="1:11" ht="14.4" x14ac:dyDescent="0.3">
      <c r="A89" s="24"/>
      <c r="B89" s="16"/>
      <c r="C89" s="11"/>
      <c r="D89" s="7" t="s">
        <v>22</v>
      </c>
      <c r="E89" s="43" t="s">
        <v>81</v>
      </c>
      <c r="F89" s="44">
        <v>200</v>
      </c>
      <c r="G89" s="44">
        <v>3.9</v>
      </c>
      <c r="H89" s="44">
        <v>2.9</v>
      </c>
      <c r="I89" s="44">
        <v>11.2</v>
      </c>
      <c r="J89" s="44">
        <v>86</v>
      </c>
      <c r="K89" s="45" t="s">
        <v>82</v>
      </c>
    </row>
    <row r="90" spans="1:11" ht="14.4" x14ac:dyDescent="0.3">
      <c r="A90" s="24"/>
      <c r="B90" s="16"/>
      <c r="C90" s="11"/>
      <c r="D90" s="7" t="s">
        <v>23</v>
      </c>
      <c r="E90" s="43" t="s">
        <v>39</v>
      </c>
      <c r="F90" s="44">
        <v>15</v>
      </c>
      <c r="G90" s="44">
        <v>1.1000000000000001</v>
      </c>
      <c r="H90" s="44">
        <v>0.1</v>
      </c>
      <c r="I90" s="44">
        <v>7.4</v>
      </c>
      <c r="J90" s="44">
        <v>35.200000000000003</v>
      </c>
      <c r="K90" s="45" t="s">
        <v>40</v>
      </c>
    </row>
    <row r="91" spans="1:11" ht="14.4" x14ac:dyDescent="0.3">
      <c r="A91" s="24"/>
      <c r="B91" s="16"/>
      <c r="C91" s="11"/>
      <c r="D91" s="7" t="s">
        <v>23</v>
      </c>
      <c r="E91" s="43" t="s">
        <v>41</v>
      </c>
      <c r="F91" s="44">
        <v>15</v>
      </c>
      <c r="G91" s="44">
        <v>1</v>
      </c>
      <c r="H91" s="44">
        <v>0.2</v>
      </c>
      <c r="I91" s="44">
        <v>5.9</v>
      </c>
      <c r="J91" s="44">
        <v>29.3</v>
      </c>
      <c r="K91" s="45" t="s">
        <v>40</v>
      </c>
    </row>
    <row r="92" spans="1:11" ht="14.4" x14ac:dyDescent="0.3">
      <c r="A92" s="24"/>
      <c r="B92" s="16"/>
      <c r="C92" s="11"/>
      <c r="D92" s="7" t="s">
        <v>24</v>
      </c>
      <c r="E92" s="43" t="s">
        <v>42</v>
      </c>
      <c r="F92" s="44">
        <v>100</v>
      </c>
      <c r="G92" s="44">
        <v>0.4</v>
      </c>
      <c r="H92" s="44">
        <v>0.4</v>
      </c>
      <c r="I92" s="44">
        <v>9.8000000000000007</v>
      </c>
      <c r="J92" s="44">
        <v>44.4</v>
      </c>
      <c r="K92" s="45" t="s">
        <v>40</v>
      </c>
    </row>
    <row r="93" spans="1:11" ht="14.4" x14ac:dyDescent="0.3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5"/>
      <c r="B95" s="18"/>
      <c r="C95" s="8"/>
      <c r="D95" s="19" t="s">
        <v>33</v>
      </c>
      <c r="E95" s="9"/>
      <c r="F95" s="20">
        <v>550</v>
      </c>
      <c r="G95" s="20">
        <f t="shared" ref="G95" si="37">SUM(G86:G94)</f>
        <v>26.599999999999998</v>
      </c>
      <c r="H95" s="20">
        <f t="shared" ref="H95" si="38">SUM(H86:H94)</f>
        <v>32.700000000000003</v>
      </c>
      <c r="I95" s="20">
        <f t="shared" ref="I95" si="39">SUM(I86:I94)</f>
        <v>74.599999999999994</v>
      </c>
      <c r="J95" s="20">
        <f t="shared" ref="J95" si="40">SUM(J86:J94)</f>
        <v>699</v>
      </c>
      <c r="K95" s="26"/>
    </row>
    <row r="96" spans="1:11" ht="14.4" x14ac:dyDescent="0.3">
      <c r="A96" s="27">
        <f>A86</f>
        <v>1</v>
      </c>
      <c r="B96" s="14">
        <f>B86</f>
        <v>5</v>
      </c>
      <c r="C96" s="10" t="s">
        <v>25</v>
      </c>
      <c r="D96" s="7" t="s">
        <v>26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7" t="s">
        <v>27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28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29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30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31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32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5"/>
      <c r="B105" s="18"/>
      <c r="C105" s="8"/>
      <c r="D105" s="19" t="s">
        <v>33</v>
      </c>
      <c r="E105" s="12"/>
      <c r="F105" s="20">
        <f>SUM(F96:F104)</f>
        <v>0</v>
      </c>
      <c r="G105" s="20">
        <f t="shared" ref="G105" si="41">SUM(G96:G104)</f>
        <v>0</v>
      </c>
      <c r="H105" s="20">
        <f t="shared" ref="H105" si="42">SUM(H96:H104)</f>
        <v>0</v>
      </c>
      <c r="I105" s="20">
        <f t="shared" ref="I105" si="43">SUM(I96:I104)</f>
        <v>0</v>
      </c>
      <c r="J105" s="20">
        <f t="shared" ref="J105" si="44">SUM(J96:J104)</f>
        <v>0</v>
      </c>
      <c r="K105" s="26"/>
    </row>
    <row r="106" spans="1:11" ht="15.75" customHeight="1" thickBot="1" x14ac:dyDescent="0.3">
      <c r="A106" s="30">
        <f>A86</f>
        <v>1</v>
      </c>
      <c r="B106" s="31">
        <f>B86</f>
        <v>5</v>
      </c>
      <c r="C106" s="56" t="s">
        <v>4</v>
      </c>
      <c r="D106" s="57"/>
      <c r="E106" s="32"/>
      <c r="F106" s="33">
        <f>F95+F105</f>
        <v>550</v>
      </c>
      <c r="G106" s="33">
        <f t="shared" ref="G106" si="45">G95+G105</f>
        <v>26.599999999999998</v>
      </c>
      <c r="H106" s="33">
        <f t="shared" ref="H106" si="46">H95+H105</f>
        <v>32.700000000000003</v>
      </c>
      <c r="I106" s="33">
        <f t="shared" ref="I106" si="47">I95+I105</f>
        <v>74.599999999999994</v>
      </c>
      <c r="J106" s="33">
        <f t="shared" ref="J106" si="48">J95+J105</f>
        <v>699</v>
      </c>
      <c r="K106" s="33"/>
    </row>
    <row r="107" spans="1:11" ht="14.4" x14ac:dyDescent="0.3">
      <c r="A107" s="21">
        <v>2</v>
      </c>
      <c r="B107" s="22">
        <v>1</v>
      </c>
      <c r="C107" s="23" t="s">
        <v>20</v>
      </c>
      <c r="D107" s="5" t="s">
        <v>21</v>
      </c>
      <c r="E107" s="40" t="s">
        <v>69</v>
      </c>
      <c r="F107" s="41">
        <v>200</v>
      </c>
      <c r="G107" s="41">
        <v>8.3000000000000007</v>
      </c>
      <c r="H107" s="41">
        <v>10.1</v>
      </c>
      <c r="I107" s="41">
        <v>37.6</v>
      </c>
      <c r="J107" s="41">
        <v>274.89999999999998</v>
      </c>
      <c r="K107" s="42" t="s">
        <v>70</v>
      </c>
    </row>
    <row r="108" spans="1:11" ht="14.4" x14ac:dyDescent="0.3">
      <c r="A108" s="24"/>
      <c r="B108" s="16"/>
      <c r="C108" s="11"/>
      <c r="D108" s="7" t="s">
        <v>22</v>
      </c>
      <c r="E108" s="43" t="s">
        <v>71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72</v>
      </c>
    </row>
    <row r="109" spans="1:11" ht="14.4" x14ac:dyDescent="0.3">
      <c r="A109" s="24"/>
      <c r="B109" s="16"/>
      <c r="C109" s="11"/>
      <c r="D109" s="7" t="s">
        <v>23</v>
      </c>
      <c r="E109" s="43" t="s">
        <v>39</v>
      </c>
      <c r="F109" s="44">
        <v>30</v>
      </c>
      <c r="G109" s="44">
        <v>2.2999999999999998</v>
      </c>
      <c r="H109" s="44">
        <v>0.2</v>
      </c>
      <c r="I109" s="44">
        <v>14.8</v>
      </c>
      <c r="J109" s="44">
        <v>70.3</v>
      </c>
      <c r="K109" s="45" t="s">
        <v>40</v>
      </c>
    </row>
    <row r="110" spans="1:11" ht="14.4" x14ac:dyDescent="0.3">
      <c r="A110" s="24"/>
      <c r="B110" s="16"/>
      <c r="C110" s="11"/>
      <c r="D110" s="7" t="s">
        <v>23</v>
      </c>
      <c r="E110" s="43" t="s">
        <v>41</v>
      </c>
      <c r="F110" s="44">
        <v>30</v>
      </c>
      <c r="G110" s="44">
        <v>2</v>
      </c>
      <c r="H110" s="44">
        <v>0.4</v>
      </c>
      <c r="I110" s="44">
        <v>11.9</v>
      </c>
      <c r="J110" s="44">
        <v>58.7</v>
      </c>
      <c r="K110" s="45" t="s">
        <v>40</v>
      </c>
    </row>
    <row r="111" spans="1:11" ht="14.4" x14ac:dyDescent="0.3">
      <c r="A111" s="24"/>
      <c r="B111" s="16"/>
      <c r="C111" s="11"/>
      <c r="D111" s="7" t="s">
        <v>24</v>
      </c>
      <c r="E111" s="43" t="s">
        <v>73</v>
      </c>
      <c r="F111" s="44">
        <v>100</v>
      </c>
      <c r="G111" s="44">
        <v>1.2</v>
      </c>
      <c r="H111" s="44">
        <v>0.5</v>
      </c>
      <c r="I111" s="44">
        <v>21</v>
      </c>
      <c r="J111" s="44">
        <v>94.5</v>
      </c>
      <c r="K111" s="45" t="s">
        <v>40</v>
      </c>
    </row>
    <row r="112" spans="1:11" ht="14.4" x14ac:dyDescent="0.3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5"/>
      <c r="B114" s="18"/>
      <c r="C114" s="8"/>
      <c r="D114" s="19" t="s">
        <v>33</v>
      </c>
      <c r="E114" s="9"/>
      <c r="F114" s="20">
        <f>SUM(F107:F113)</f>
        <v>560</v>
      </c>
      <c r="G114" s="20">
        <f t="shared" ref="G114:J114" si="49">SUM(G107:G113)</f>
        <v>18.5</v>
      </c>
      <c r="H114" s="20">
        <f t="shared" si="49"/>
        <v>14.7</v>
      </c>
      <c r="I114" s="20">
        <f t="shared" si="49"/>
        <v>97.800000000000011</v>
      </c>
      <c r="J114" s="20">
        <f t="shared" si="49"/>
        <v>598.79999999999995</v>
      </c>
      <c r="K114" s="26"/>
    </row>
    <row r="115" spans="1:11" ht="14.4" x14ac:dyDescent="0.3">
      <c r="A115" s="27">
        <f>A107</f>
        <v>2</v>
      </c>
      <c r="B115" s="14">
        <f>B107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0">SUM(G115:G123)</f>
        <v>0</v>
      </c>
      <c r="H124" s="20">
        <f t="shared" si="50"/>
        <v>0</v>
      </c>
      <c r="I124" s="20">
        <f t="shared" si="50"/>
        <v>0</v>
      </c>
      <c r="J124" s="20">
        <f t="shared" si="50"/>
        <v>0</v>
      </c>
      <c r="K124" s="26"/>
    </row>
    <row r="125" spans="1:11" ht="15" thickBot="1" x14ac:dyDescent="0.3">
      <c r="A125" s="30">
        <f>A107</f>
        <v>2</v>
      </c>
      <c r="B125" s="31">
        <f>B107</f>
        <v>1</v>
      </c>
      <c r="C125" s="56" t="s">
        <v>4</v>
      </c>
      <c r="D125" s="57"/>
      <c r="E125" s="32"/>
      <c r="F125" s="33">
        <f>F114+F124</f>
        <v>560</v>
      </c>
      <c r="G125" s="33">
        <f t="shared" ref="G125" si="51">G114+G124</f>
        <v>18.5</v>
      </c>
      <c r="H125" s="33">
        <f t="shared" ref="H125" si="52">H114+H124</f>
        <v>14.7</v>
      </c>
      <c r="I125" s="33">
        <f t="shared" ref="I125" si="53">I114+I124</f>
        <v>97.800000000000011</v>
      </c>
      <c r="J125" s="33">
        <f t="shared" ref="J125" si="54">J114+J124</f>
        <v>598.79999999999995</v>
      </c>
      <c r="K125" s="33"/>
    </row>
    <row r="126" spans="1:11" ht="26.4" x14ac:dyDescent="0.3">
      <c r="A126" s="15">
        <v>2</v>
      </c>
      <c r="B126" s="16">
        <v>2</v>
      </c>
      <c r="C126" s="23" t="s">
        <v>20</v>
      </c>
      <c r="D126" s="5" t="s">
        <v>21</v>
      </c>
      <c r="E126" s="40" t="s">
        <v>74</v>
      </c>
      <c r="F126" s="41">
        <f>150+100</f>
        <v>250</v>
      </c>
      <c r="G126" s="41">
        <f>8.2+14.1</f>
        <v>22.299999999999997</v>
      </c>
      <c r="H126" s="41">
        <f>6.3+5.8</f>
        <v>12.1</v>
      </c>
      <c r="I126" s="41">
        <f>35.9+4.4</f>
        <v>40.299999999999997</v>
      </c>
      <c r="J126" s="41">
        <f>233.7+126.4</f>
        <v>360.1</v>
      </c>
      <c r="K126" s="42" t="s">
        <v>75</v>
      </c>
    </row>
    <row r="127" spans="1:11" ht="14.4" x14ac:dyDescent="0.3">
      <c r="A127" s="15"/>
      <c r="B127" s="16"/>
      <c r="C127" s="11"/>
      <c r="D127" s="7" t="s">
        <v>22</v>
      </c>
      <c r="E127" s="43" t="s">
        <v>76</v>
      </c>
      <c r="F127" s="44">
        <v>200</v>
      </c>
      <c r="G127" s="44">
        <v>0</v>
      </c>
      <c r="H127" s="44">
        <v>0</v>
      </c>
      <c r="I127" s="44">
        <v>17.7</v>
      </c>
      <c r="J127" s="44">
        <v>70.599999999999994</v>
      </c>
      <c r="K127" s="45">
        <v>20</v>
      </c>
    </row>
    <row r="128" spans="1:11" ht="14.4" x14ac:dyDescent="0.3">
      <c r="A128" s="15"/>
      <c r="B128" s="16"/>
      <c r="C128" s="11"/>
      <c r="D128" s="7" t="s">
        <v>23</v>
      </c>
      <c r="E128" s="43" t="s">
        <v>39</v>
      </c>
      <c r="F128" s="44">
        <v>45</v>
      </c>
      <c r="G128" s="44">
        <v>3.4</v>
      </c>
      <c r="H128" s="44">
        <v>0.4</v>
      </c>
      <c r="I128" s="44">
        <v>22.1</v>
      </c>
      <c r="J128" s="44">
        <v>105.5</v>
      </c>
      <c r="K128" s="45" t="s">
        <v>40</v>
      </c>
    </row>
    <row r="129" spans="1:11" ht="14.4" x14ac:dyDescent="0.3">
      <c r="A129" s="15"/>
      <c r="B129" s="16"/>
      <c r="C129" s="11"/>
      <c r="D129" s="7" t="s">
        <v>23</v>
      </c>
      <c r="E129" s="43" t="s">
        <v>41</v>
      </c>
      <c r="F129" s="44">
        <v>30</v>
      </c>
      <c r="G129" s="44">
        <v>2.6</v>
      </c>
      <c r="H129" s="44">
        <v>0.5</v>
      </c>
      <c r="I129" s="44">
        <v>15.8</v>
      </c>
      <c r="J129" s="44">
        <v>78.2</v>
      </c>
      <c r="K129" s="45" t="s">
        <v>40</v>
      </c>
    </row>
    <row r="130" spans="1:11" ht="14.4" x14ac:dyDescent="0.3">
      <c r="A130" s="15"/>
      <c r="B130" s="16"/>
      <c r="C130" s="11"/>
      <c r="D130" s="7" t="s">
        <v>24</v>
      </c>
      <c r="E130" s="43" t="s">
        <v>42</v>
      </c>
      <c r="F130" s="44">
        <v>100</v>
      </c>
      <c r="G130" s="44">
        <v>0.4</v>
      </c>
      <c r="H130" s="44">
        <v>0.4</v>
      </c>
      <c r="I130" s="44">
        <v>9.8000000000000007</v>
      </c>
      <c r="J130" s="44">
        <v>44.4</v>
      </c>
      <c r="K130" s="45" t="s">
        <v>40</v>
      </c>
    </row>
    <row r="131" spans="1:11" ht="14.4" x14ac:dyDescent="0.3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7"/>
      <c r="B133" s="18"/>
      <c r="C133" s="8"/>
      <c r="D133" s="19" t="s">
        <v>33</v>
      </c>
      <c r="E133" s="9"/>
      <c r="F133" s="20">
        <f>SUM(F126:F132)</f>
        <v>625</v>
      </c>
      <c r="G133" s="20">
        <f t="shared" ref="G133:J133" si="55">SUM(G126:G132)</f>
        <v>28.699999999999996</v>
      </c>
      <c r="H133" s="20">
        <f t="shared" si="55"/>
        <v>13.4</v>
      </c>
      <c r="I133" s="20">
        <f t="shared" si="55"/>
        <v>105.69999999999999</v>
      </c>
      <c r="J133" s="20">
        <f t="shared" si="55"/>
        <v>658.80000000000007</v>
      </c>
      <c r="K133" s="26"/>
    </row>
    <row r="134" spans="1:11" ht="14.4" x14ac:dyDescent="0.3">
      <c r="A134" s="14">
        <f>A126</f>
        <v>2</v>
      </c>
      <c r="B134" s="14">
        <f>B126</f>
        <v>2</v>
      </c>
      <c r="C134" s="10" t="s">
        <v>25</v>
      </c>
      <c r="D134" s="7" t="s">
        <v>26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7" t="s">
        <v>27</v>
      </c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7" t="s">
        <v>28</v>
      </c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5"/>
      <c r="B137" s="16"/>
      <c r="C137" s="11"/>
      <c r="D137" s="7" t="s">
        <v>29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30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31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32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7"/>
      <c r="B143" s="18"/>
      <c r="C143" s="8"/>
      <c r="D143" s="19" t="s">
        <v>33</v>
      </c>
      <c r="E143" s="12"/>
      <c r="F143" s="20">
        <f>SUM(F134:F142)</f>
        <v>0</v>
      </c>
      <c r="G143" s="20">
        <f t="shared" ref="G143:J143" si="56">SUM(G134:G142)</f>
        <v>0</v>
      </c>
      <c r="H143" s="20">
        <f t="shared" si="56"/>
        <v>0</v>
      </c>
      <c r="I143" s="20">
        <f t="shared" si="56"/>
        <v>0</v>
      </c>
      <c r="J143" s="20">
        <f t="shared" si="56"/>
        <v>0</v>
      </c>
      <c r="K143" s="26"/>
    </row>
    <row r="144" spans="1:11" ht="15" thickBot="1" x14ac:dyDescent="0.3">
      <c r="A144" s="34">
        <f>A126</f>
        <v>2</v>
      </c>
      <c r="B144" s="34">
        <f>B126</f>
        <v>2</v>
      </c>
      <c r="C144" s="56" t="s">
        <v>4</v>
      </c>
      <c r="D144" s="57"/>
      <c r="E144" s="32"/>
      <c r="F144" s="33">
        <f>F133+F143</f>
        <v>625</v>
      </c>
      <c r="G144" s="33">
        <f t="shared" ref="G144" si="57">G133+G143</f>
        <v>28.699999999999996</v>
      </c>
      <c r="H144" s="33">
        <f t="shared" ref="H144" si="58">H133+H143</f>
        <v>13.4</v>
      </c>
      <c r="I144" s="33">
        <f t="shared" ref="I144" si="59">I133+I143</f>
        <v>105.69999999999999</v>
      </c>
      <c r="J144" s="33">
        <f t="shared" ref="J144" si="60">J133+J143</f>
        <v>658.80000000000007</v>
      </c>
      <c r="K144" s="33"/>
    </row>
    <row r="145" spans="1:11" ht="26.4" x14ac:dyDescent="0.3">
      <c r="A145" s="21">
        <v>2</v>
      </c>
      <c r="B145" s="22">
        <v>3</v>
      </c>
      <c r="C145" s="23" t="s">
        <v>20</v>
      </c>
      <c r="D145" s="5" t="s">
        <v>21</v>
      </c>
      <c r="E145" s="40" t="s">
        <v>77</v>
      </c>
      <c r="F145" s="41">
        <f>150+90</f>
        <v>240</v>
      </c>
      <c r="G145" s="41">
        <f>3.6+17.2</f>
        <v>20.8</v>
      </c>
      <c r="H145" s="41">
        <f>4.8+3.9</f>
        <v>8.6999999999999993</v>
      </c>
      <c r="I145" s="41">
        <f>36.4+12</f>
        <v>48.4</v>
      </c>
      <c r="J145" s="41">
        <f>203.5+151.8</f>
        <v>355.3</v>
      </c>
      <c r="K145" s="42" t="s">
        <v>78</v>
      </c>
    </row>
    <row r="146" spans="1:11" ht="14.4" x14ac:dyDescent="0.3">
      <c r="A146" s="24"/>
      <c r="B146" s="16"/>
      <c r="C146" s="11"/>
      <c r="D146" s="8" t="s">
        <v>47</v>
      </c>
      <c r="E146" s="48" t="s">
        <v>67</v>
      </c>
      <c r="F146" s="49">
        <v>30</v>
      </c>
      <c r="G146" s="49">
        <v>1.1000000000000001</v>
      </c>
      <c r="H146" s="49">
        <v>2.2000000000000002</v>
      </c>
      <c r="I146" s="49">
        <v>2.9</v>
      </c>
      <c r="J146" s="49">
        <v>35.700000000000003</v>
      </c>
      <c r="K146" s="50" t="s">
        <v>68</v>
      </c>
    </row>
    <row r="147" spans="1:11" ht="14.4" x14ac:dyDescent="0.3">
      <c r="A147" s="24"/>
      <c r="B147" s="16"/>
      <c r="C147" s="11"/>
      <c r="D147" s="6" t="s">
        <v>26</v>
      </c>
      <c r="E147" s="43" t="s">
        <v>57</v>
      </c>
      <c r="F147" s="44">
        <v>80</v>
      </c>
      <c r="G147" s="44">
        <v>2</v>
      </c>
      <c r="H147" s="44">
        <v>8.1</v>
      </c>
      <c r="I147" s="44">
        <v>8.3000000000000007</v>
      </c>
      <c r="J147" s="44">
        <v>114.4</v>
      </c>
      <c r="K147" s="45" t="s">
        <v>58</v>
      </c>
    </row>
    <row r="148" spans="1:11" ht="14.4" x14ac:dyDescent="0.3">
      <c r="A148" s="24"/>
      <c r="B148" s="16"/>
      <c r="C148" s="11"/>
      <c r="D148" s="7" t="s">
        <v>22</v>
      </c>
      <c r="E148" s="43" t="s">
        <v>37</v>
      </c>
      <c r="F148" s="44">
        <v>200</v>
      </c>
      <c r="G148" s="44">
        <v>0.1</v>
      </c>
      <c r="H148" s="44">
        <v>0</v>
      </c>
      <c r="I148" s="44">
        <v>5.2</v>
      </c>
      <c r="J148" s="44">
        <v>21.4</v>
      </c>
      <c r="K148" s="45" t="s">
        <v>38</v>
      </c>
    </row>
    <row r="149" spans="1:11" ht="14.4" x14ac:dyDescent="0.3">
      <c r="A149" s="24"/>
      <c r="B149" s="16"/>
      <c r="C149" s="11"/>
      <c r="D149" s="7" t="s">
        <v>23</v>
      </c>
      <c r="E149" s="43" t="s">
        <v>39</v>
      </c>
      <c r="F149" s="44">
        <v>15</v>
      </c>
      <c r="G149" s="44">
        <v>1.1000000000000001</v>
      </c>
      <c r="H149" s="44">
        <v>0.1</v>
      </c>
      <c r="I149" s="44">
        <v>7.4</v>
      </c>
      <c r="J149" s="44">
        <v>35.200000000000003</v>
      </c>
      <c r="K149" s="45" t="s">
        <v>40</v>
      </c>
    </row>
    <row r="150" spans="1:11" ht="15.75" customHeight="1" x14ac:dyDescent="0.3">
      <c r="A150" s="24"/>
      <c r="B150" s="16"/>
      <c r="C150" s="11"/>
      <c r="D150" s="7" t="s">
        <v>23</v>
      </c>
      <c r="E150" s="43" t="s">
        <v>41</v>
      </c>
      <c r="F150" s="44">
        <v>15</v>
      </c>
      <c r="G150" s="44">
        <v>1</v>
      </c>
      <c r="H150" s="44">
        <v>0.2</v>
      </c>
      <c r="I150" s="44">
        <v>5.9</v>
      </c>
      <c r="J150" s="44">
        <v>29.3</v>
      </c>
      <c r="K150" s="45" t="s">
        <v>40</v>
      </c>
    </row>
    <row r="151" spans="1:11" ht="14.4" x14ac:dyDescent="0.3">
      <c r="A151" s="24"/>
      <c r="B151" s="16"/>
      <c r="C151" s="11"/>
      <c r="D151" s="7" t="s">
        <v>24</v>
      </c>
      <c r="E151" s="43" t="s">
        <v>86</v>
      </c>
      <c r="F151" s="44">
        <v>100</v>
      </c>
      <c r="G151" s="44">
        <v>0.9</v>
      </c>
      <c r="H151" s="44">
        <v>0.2</v>
      </c>
      <c r="I151" s="44">
        <v>8.1</v>
      </c>
      <c r="J151" s="44">
        <v>37.799999999999997</v>
      </c>
      <c r="K151" s="45" t="s">
        <v>40</v>
      </c>
    </row>
    <row r="152" spans="1:11" ht="14.4" x14ac:dyDescent="0.3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5"/>
      <c r="B154" s="18"/>
      <c r="C154" s="8"/>
      <c r="D154" s="19" t="s">
        <v>33</v>
      </c>
      <c r="E154" s="9"/>
      <c r="F154" s="20">
        <f>SUM(F145:F153)</f>
        <v>680</v>
      </c>
      <c r="G154" s="20">
        <f t="shared" ref="G154:J154" si="61">SUM(G145:G153)</f>
        <v>27.000000000000004</v>
      </c>
      <c r="H154" s="20">
        <f t="shared" si="61"/>
        <v>19.5</v>
      </c>
      <c r="I154" s="20">
        <f t="shared" si="61"/>
        <v>86.2</v>
      </c>
      <c r="J154" s="20">
        <f t="shared" si="61"/>
        <v>629.09999999999991</v>
      </c>
      <c r="K154" s="26"/>
    </row>
    <row r="155" spans="1:11" ht="14.4" x14ac:dyDescent="0.3">
      <c r="A155" s="27">
        <f>A145</f>
        <v>2</v>
      </c>
      <c r="B155" s="14">
        <f>B145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2">SUM(G155:G163)</f>
        <v>0</v>
      </c>
      <c r="H164" s="20">
        <f t="shared" si="62"/>
        <v>0</v>
      </c>
      <c r="I164" s="20">
        <f t="shared" si="62"/>
        <v>0</v>
      </c>
      <c r="J164" s="20">
        <f t="shared" si="62"/>
        <v>0</v>
      </c>
      <c r="K164" s="26"/>
    </row>
    <row r="165" spans="1:11" ht="15" thickBot="1" x14ac:dyDescent="0.3">
      <c r="A165" s="30">
        <f>A145</f>
        <v>2</v>
      </c>
      <c r="B165" s="31">
        <f>B145</f>
        <v>3</v>
      </c>
      <c r="C165" s="56" t="s">
        <v>4</v>
      </c>
      <c r="D165" s="57"/>
      <c r="E165" s="32"/>
      <c r="F165" s="33">
        <f>F154+F164</f>
        <v>680</v>
      </c>
      <c r="G165" s="33">
        <f t="shared" ref="G165" si="63">G154+G164</f>
        <v>27.000000000000004</v>
      </c>
      <c r="H165" s="33">
        <f t="shared" ref="H165" si="64">H154+H164</f>
        <v>19.5</v>
      </c>
      <c r="I165" s="33">
        <f t="shared" ref="I165" si="65">I154+I164</f>
        <v>86.2</v>
      </c>
      <c r="J165" s="33">
        <f t="shared" ref="J165" si="66">J154+J164</f>
        <v>629.09999999999991</v>
      </c>
      <c r="K165" s="33"/>
    </row>
    <row r="166" spans="1:11" ht="26.4" x14ac:dyDescent="0.3">
      <c r="A166" s="21">
        <v>2</v>
      </c>
      <c r="B166" s="22">
        <v>4</v>
      </c>
      <c r="C166" s="23" t="s">
        <v>20</v>
      </c>
      <c r="D166" s="5" t="s">
        <v>21</v>
      </c>
      <c r="E166" s="40" t="s">
        <v>79</v>
      </c>
      <c r="F166" s="41">
        <f>150+100</f>
        <v>250</v>
      </c>
      <c r="G166" s="41">
        <f>4.5+12.8</f>
        <v>17.3</v>
      </c>
      <c r="H166" s="41">
        <f>5.5+4.1</f>
        <v>9.6</v>
      </c>
      <c r="I166" s="41">
        <f>26.5+6.1</f>
        <v>32.6</v>
      </c>
      <c r="J166" s="41">
        <f>173.7+112.3</f>
        <v>286</v>
      </c>
      <c r="K166" s="42" t="s">
        <v>80</v>
      </c>
    </row>
    <row r="167" spans="1:11" ht="14.4" x14ac:dyDescent="0.3">
      <c r="A167" s="24"/>
      <c r="B167" s="16"/>
      <c r="C167" s="11"/>
      <c r="D167" s="7" t="s">
        <v>22</v>
      </c>
      <c r="E167" s="43" t="s">
        <v>81</v>
      </c>
      <c r="F167" s="44">
        <v>200</v>
      </c>
      <c r="G167" s="44">
        <v>3.9</v>
      </c>
      <c r="H167" s="44">
        <v>2.9</v>
      </c>
      <c r="I167" s="44">
        <v>11.2</v>
      </c>
      <c r="J167" s="44">
        <v>86</v>
      </c>
      <c r="K167" s="45" t="s">
        <v>82</v>
      </c>
    </row>
    <row r="168" spans="1:11" ht="14.4" x14ac:dyDescent="0.3">
      <c r="A168" s="24"/>
      <c r="B168" s="16"/>
      <c r="C168" s="11"/>
      <c r="D168" s="7" t="s">
        <v>23</v>
      </c>
      <c r="E168" s="43" t="s">
        <v>39</v>
      </c>
      <c r="F168" s="44">
        <v>45</v>
      </c>
      <c r="G168" s="44">
        <v>3.4</v>
      </c>
      <c r="H168" s="44">
        <v>0.4</v>
      </c>
      <c r="I168" s="44">
        <v>22.1</v>
      </c>
      <c r="J168" s="44">
        <v>105.5</v>
      </c>
      <c r="K168" s="45" t="s">
        <v>40</v>
      </c>
    </row>
    <row r="169" spans="1:11" ht="14.4" x14ac:dyDescent="0.3">
      <c r="A169" s="24"/>
      <c r="B169" s="16"/>
      <c r="C169" s="11"/>
      <c r="D169" s="7" t="s">
        <v>23</v>
      </c>
      <c r="E169" s="43" t="s">
        <v>41</v>
      </c>
      <c r="F169" s="44">
        <v>25</v>
      </c>
      <c r="G169" s="44">
        <v>1.7</v>
      </c>
      <c r="H169" s="44">
        <v>0.3</v>
      </c>
      <c r="I169" s="44">
        <v>9.9</v>
      </c>
      <c r="J169" s="44">
        <v>48.9</v>
      </c>
      <c r="K169" s="45" t="s">
        <v>40</v>
      </c>
    </row>
    <row r="170" spans="1:11" ht="14.4" x14ac:dyDescent="0.3">
      <c r="A170" s="24"/>
      <c r="B170" s="16"/>
      <c r="C170" s="11"/>
      <c r="D170" s="7" t="s">
        <v>24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5"/>
      <c r="B173" s="18"/>
      <c r="C173" s="8"/>
      <c r="D173" s="19" t="s">
        <v>33</v>
      </c>
      <c r="E173" s="9"/>
      <c r="F173" s="20">
        <f>SUM(F166:F172)</f>
        <v>520</v>
      </c>
      <c r="G173" s="20">
        <f t="shared" ref="G173:J173" si="67">SUM(G166:G172)</f>
        <v>26.299999999999997</v>
      </c>
      <c r="H173" s="20">
        <f t="shared" si="67"/>
        <v>13.200000000000001</v>
      </c>
      <c r="I173" s="20">
        <f t="shared" si="67"/>
        <v>75.800000000000011</v>
      </c>
      <c r="J173" s="20">
        <f t="shared" si="67"/>
        <v>526.4</v>
      </c>
      <c r="K173" s="26"/>
    </row>
    <row r="174" spans="1:11" ht="14.4" x14ac:dyDescent="0.3">
      <c r="A174" s="27">
        <f>A166</f>
        <v>2</v>
      </c>
      <c r="B174" s="14">
        <f>B166</f>
        <v>4</v>
      </c>
      <c r="C174" s="10" t="s">
        <v>25</v>
      </c>
      <c r="D174" s="7" t="s">
        <v>26</v>
      </c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4"/>
      <c r="B175" s="16"/>
      <c r="C175" s="11"/>
      <c r="D175" s="7" t="s">
        <v>27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28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29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30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31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32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5"/>
      <c r="B183" s="18"/>
      <c r="C183" s="8"/>
      <c r="D183" s="19" t="s">
        <v>33</v>
      </c>
      <c r="E183" s="12"/>
      <c r="F183" s="20">
        <f>SUM(F174:F182)</f>
        <v>0</v>
      </c>
      <c r="G183" s="20">
        <f t="shared" ref="G183:J183" si="68">SUM(G174:G182)</f>
        <v>0</v>
      </c>
      <c r="H183" s="20">
        <f t="shared" si="68"/>
        <v>0</v>
      </c>
      <c r="I183" s="20">
        <f t="shared" si="68"/>
        <v>0</v>
      </c>
      <c r="J183" s="20">
        <f t="shared" si="68"/>
        <v>0</v>
      </c>
      <c r="K183" s="26"/>
    </row>
    <row r="184" spans="1:11" ht="15" thickBot="1" x14ac:dyDescent="0.3">
      <c r="A184" s="30">
        <f>A166</f>
        <v>2</v>
      </c>
      <c r="B184" s="31">
        <f>B166</f>
        <v>4</v>
      </c>
      <c r="C184" s="56" t="s">
        <v>4</v>
      </c>
      <c r="D184" s="57"/>
      <c r="E184" s="32"/>
      <c r="F184" s="33">
        <f>F173+F183</f>
        <v>520</v>
      </c>
      <c r="G184" s="33">
        <f t="shared" ref="G184" si="69">G173+G183</f>
        <v>26.299999999999997</v>
      </c>
      <c r="H184" s="33">
        <f t="shared" ref="H184" si="70">H173+H183</f>
        <v>13.200000000000001</v>
      </c>
      <c r="I184" s="33">
        <f t="shared" ref="I184" si="71">I173+I183</f>
        <v>75.800000000000011</v>
      </c>
      <c r="J184" s="33">
        <f t="shared" ref="J184" si="72">J173+J183</f>
        <v>526.4</v>
      </c>
      <c r="K184" s="33"/>
    </row>
    <row r="185" spans="1:11" ht="14.4" x14ac:dyDescent="0.3">
      <c r="A185" s="21">
        <v>2</v>
      </c>
      <c r="B185" s="22">
        <v>5</v>
      </c>
      <c r="C185" s="23" t="s">
        <v>20</v>
      </c>
      <c r="D185" s="5" t="s">
        <v>21</v>
      </c>
      <c r="E185" s="40" t="s">
        <v>52</v>
      </c>
      <c r="F185" s="41">
        <v>150</v>
      </c>
      <c r="G185" s="41">
        <v>29.7</v>
      </c>
      <c r="H185" s="41">
        <v>10.7</v>
      </c>
      <c r="I185" s="41">
        <v>21.6</v>
      </c>
      <c r="J185" s="41">
        <v>301.3</v>
      </c>
      <c r="K185" s="42" t="s">
        <v>53</v>
      </c>
    </row>
    <row r="186" spans="1:11" ht="14.4" x14ac:dyDescent="0.3">
      <c r="A186" s="24"/>
      <c r="B186" s="16"/>
      <c r="C186" s="11"/>
      <c r="D186" s="6"/>
      <c r="E186" s="43" t="s">
        <v>54</v>
      </c>
      <c r="F186" s="44">
        <v>20</v>
      </c>
      <c r="G186" s="44">
        <v>0.1</v>
      </c>
      <c r="H186" s="44">
        <v>0</v>
      </c>
      <c r="I186" s="44">
        <v>14.4</v>
      </c>
      <c r="J186" s="44">
        <v>57.9</v>
      </c>
      <c r="K186" s="45" t="s">
        <v>40</v>
      </c>
    </row>
    <row r="187" spans="1:11" ht="14.4" x14ac:dyDescent="0.3">
      <c r="A187" s="24"/>
      <c r="B187" s="16"/>
      <c r="C187" s="11"/>
      <c r="D187" s="7" t="s">
        <v>22</v>
      </c>
      <c r="E187" s="43" t="s">
        <v>55</v>
      </c>
      <c r="F187" s="44">
        <v>200</v>
      </c>
      <c r="G187" s="44">
        <v>1.6</v>
      </c>
      <c r="H187" s="44">
        <v>1.1000000000000001</v>
      </c>
      <c r="I187" s="44">
        <v>8.6</v>
      </c>
      <c r="J187" s="44">
        <v>50.9</v>
      </c>
      <c r="K187" s="45" t="s">
        <v>56</v>
      </c>
    </row>
    <row r="188" spans="1:11" ht="14.4" x14ac:dyDescent="0.3">
      <c r="A188" s="24"/>
      <c r="B188" s="16"/>
      <c r="C188" s="11"/>
      <c r="D188" s="7" t="s">
        <v>23</v>
      </c>
      <c r="E188" s="43" t="s">
        <v>39</v>
      </c>
      <c r="F188" s="44">
        <v>45</v>
      </c>
      <c r="G188" s="44">
        <v>3.4</v>
      </c>
      <c r="H188" s="44">
        <v>0.4</v>
      </c>
      <c r="I188" s="44">
        <v>22.1</v>
      </c>
      <c r="J188" s="44">
        <v>105.5</v>
      </c>
      <c r="K188" s="45" t="s">
        <v>40</v>
      </c>
    </row>
    <row r="189" spans="1:11" ht="14.4" x14ac:dyDescent="0.3">
      <c r="A189" s="24"/>
      <c r="B189" s="16"/>
      <c r="C189" s="11"/>
      <c r="D189" s="7" t="s">
        <v>23</v>
      </c>
      <c r="E189" s="43" t="s">
        <v>41</v>
      </c>
      <c r="F189" s="44">
        <v>25</v>
      </c>
      <c r="G189" s="44">
        <v>1.7</v>
      </c>
      <c r="H189" s="44">
        <v>0.3</v>
      </c>
      <c r="I189" s="44">
        <v>9.9</v>
      </c>
      <c r="J189" s="44">
        <v>48.9</v>
      </c>
      <c r="K189" s="45" t="s">
        <v>40</v>
      </c>
    </row>
    <row r="190" spans="1:11" ht="14.4" x14ac:dyDescent="0.3">
      <c r="A190" s="24"/>
      <c r="B190" s="16"/>
      <c r="C190" s="11"/>
      <c r="D190" s="7" t="s">
        <v>24</v>
      </c>
      <c r="E190" s="43" t="s">
        <v>73</v>
      </c>
      <c r="F190" s="44">
        <v>100</v>
      </c>
      <c r="G190" s="44">
        <v>1.5</v>
      </c>
      <c r="H190" s="44">
        <v>0.5</v>
      </c>
      <c r="I190" s="44">
        <v>21</v>
      </c>
      <c r="J190" s="44">
        <v>94.5</v>
      </c>
      <c r="K190" s="45" t="s">
        <v>40</v>
      </c>
    </row>
    <row r="191" spans="1:11" ht="14.4" x14ac:dyDescent="0.3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.75" customHeight="1" x14ac:dyDescent="0.3">
      <c r="A193" s="25"/>
      <c r="B193" s="18"/>
      <c r="C193" s="8"/>
      <c r="D193" s="19" t="s">
        <v>33</v>
      </c>
      <c r="E193" s="9"/>
      <c r="F193" s="20">
        <f>SUM(F185:F192)</f>
        <v>540</v>
      </c>
      <c r="G193" s="20">
        <f t="shared" ref="G193:J193" si="73">SUM(G185:G192)</f>
        <v>38.000000000000007</v>
      </c>
      <c r="H193" s="20">
        <f t="shared" si="73"/>
        <v>13</v>
      </c>
      <c r="I193" s="20">
        <f t="shared" si="73"/>
        <v>97.600000000000009</v>
      </c>
      <c r="J193" s="20">
        <f t="shared" si="73"/>
        <v>658.99999999999989</v>
      </c>
      <c r="K193" s="26"/>
    </row>
    <row r="194" spans="1:11" ht="14.4" x14ac:dyDescent="0.3">
      <c r="A194" s="27">
        <f>A185</f>
        <v>2</v>
      </c>
      <c r="B194" s="14">
        <f>B185</f>
        <v>5</v>
      </c>
      <c r="C194" s="10" t="s">
        <v>25</v>
      </c>
      <c r="D194" s="7" t="s">
        <v>26</v>
      </c>
      <c r="E194" s="43"/>
      <c r="F194" s="44"/>
      <c r="G194" s="44"/>
      <c r="H194" s="44"/>
      <c r="I194" s="44"/>
      <c r="J194" s="44"/>
      <c r="K194" s="45"/>
    </row>
    <row r="195" spans="1:11" ht="14.4" x14ac:dyDescent="0.3">
      <c r="A195" s="24"/>
      <c r="B195" s="16"/>
      <c r="C195" s="11"/>
      <c r="D195" s="7" t="s">
        <v>27</v>
      </c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7" t="s">
        <v>28</v>
      </c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7" t="s">
        <v>29</v>
      </c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4"/>
      <c r="B198" s="16"/>
      <c r="C198" s="11"/>
      <c r="D198" s="7" t="s">
        <v>30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31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32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5"/>
      <c r="B203" s="18"/>
      <c r="C203" s="8"/>
      <c r="D203" s="19" t="s">
        <v>33</v>
      </c>
      <c r="E203" s="12"/>
      <c r="F203" s="20">
        <f>SUM(F194:F202)</f>
        <v>0</v>
      </c>
      <c r="G203" s="20">
        <f t="shared" ref="G203:J203" si="74">SUM(G194:G202)</f>
        <v>0</v>
      </c>
      <c r="H203" s="20">
        <f t="shared" si="74"/>
        <v>0</v>
      </c>
      <c r="I203" s="20">
        <f t="shared" si="74"/>
        <v>0</v>
      </c>
      <c r="J203" s="20">
        <f t="shared" si="74"/>
        <v>0</v>
      </c>
      <c r="K203" s="26"/>
    </row>
    <row r="204" spans="1:11" ht="15" thickBot="1" x14ac:dyDescent="0.3">
      <c r="A204" s="30">
        <f>A185</f>
        <v>2</v>
      </c>
      <c r="B204" s="31">
        <f>B185</f>
        <v>5</v>
      </c>
      <c r="C204" s="56" t="s">
        <v>4</v>
      </c>
      <c r="D204" s="57"/>
      <c r="E204" s="32"/>
      <c r="F204" s="33">
        <f>F193+F203</f>
        <v>540</v>
      </c>
      <c r="G204" s="33">
        <f t="shared" ref="G204" si="75">G193+G203</f>
        <v>38.000000000000007</v>
      </c>
      <c r="H204" s="33">
        <f t="shared" ref="H204" si="76">H193+H203</f>
        <v>13</v>
      </c>
      <c r="I204" s="33">
        <f t="shared" ref="I204" si="77">I193+I203</f>
        <v>97.600000000000009</v>
      </c>
      <c r="J204" s="33">
        <f t="shared" ref="J204" si="78">J193+J203</f>
        <v>658.99999999999989</v>
      </c>
      <c r="K204" s="33"/>
    </row>
    <row r="205" spans="1:11" ht="13.8" thickBot="1" x14ac:dyDescent="0.3">
      <c r="A205" s="28"/>
      <c r="B205" s="29"/>
      <c r="C205" s="58" t="s">
        <v>5</v>
      </c>
      <c r="D205" s="58"/>
      <c r="E205" s="58"/>
      <c r="F205" s="35">
        <f>(F24+F45+F65+F85+F106+F125+F144+F165+F184+F204)/(IF(F24=0,0,1)+IF(F45=0,0,1)+IF(F65=0,0,1)+IF(F85=0,0,1)+IF(F106=0,0,1)+IF(F125=0,0,1)+IF(F144=0,0,1)+IF(F165=0,0,1)+IF(F184=0,0,1)+IF(F204=0,0,1))</f>
        <v>611.5</v>
      </c>
      <c r="G205" s="35">
        <f t="shared" ref="G205:J205" si="79">(G24+G45+G65+G85+G106+G125+G144+G165+G184+G204)/(IF(G24=0,0,1)+IF(G45=0,0,1)+IF(G65=0,0,1)+IF(G85=0,0,1)+IF(G106=0,0,1)+IF(G125=0,0,1)+IF(G144=0,0,1)+IF(G165=0,0,1)+IF(G184=0,0,1)+IF(G204=0,0,1))</f>
        <v>30.4</v>
      </c>
      <c r="H205" s="35">
        <f t="shared" si="79"/>
        <v>16.630000000000003</v>
      </c>
      <c r="I205" s="35">
        <f t="shared" si="79"/>
        <v>91.86</v>
      </c>
      <c r="J205" s="35">
        <f t="shared" si="79"/>
        <v>626.64</v>
      </c>
      <c r="K205" s="35"/>
    </row>
  </sheetData>
  <mergeCells count="15">
    <mergeCell ref="C65:D65"/>
    <mergeCell ref="C85:D85"/>
    <mergeCell ref="C106:D106"/>
    <mergeCell ref="C24:D24"/>
    <mergeCell ref="C205:E205"/>
    <mergeCell ref="C204:D204"/>
    <mergeCell ref="C125:D125"/>
    <mergeCell ref="C144:D144"/>
    <mergeCell ref="C165:D165"/>
    <mergeCell ref="C184:D184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2024-09-01T11:21:55Z</dcterms:modified>
</cp:coreProperties>
</file>